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<sst xmlns="http://schemas.openxmlformats.org/spreadsheetml/2006/main" count="104" uniqueCount="77">
  <si>
    <t>2006/07</t>
  </si>
  <si>
    <t>2007/08</t>
  </si>
  <si>
    <t>2008/09</t>
  </si>
  <si>
    <t>2009/10</t>
  </si>
  <si>
    <t>Programme</t>
  </si>
  <si>
    <t>Programme Details</t>
  </si>
  <si>
    <t>£000</t>
  </si>
  <si>
    <t>RESOURCES: GENERAL FUND</t>
  </si>
  <si>
    <t>Government Grant - SCE (C)</t>
  </si>
  <si>
    <t>Other External Grant</t>
  </si>
  <si>
    <t>Capital Funding Account</t>
  </si>
  <si>
    <t>S106 Funding</t>
  </si>
  <si>
    <t>Supported Borrowing - SCE (R)</t>
  </si>
  <si>
    <t>Unsupported Borrowing</t>
  </si>
  <si>
    <t>Total Resources</t>
  </si>
  <si>
    <t>Children &amp; Families</t>
  </si>
  <si>
    <t xml:space="preserve"> Total Children &amp; Families</t>
  </si>
  <si>
    <t>Environment &amp; Culture</t>
  </si>
  <si>
    <t>Total Environment &amp; Culture</t>
  </si>
  <si>
    <t xml:space="preserve">Housing &amp; Community Care: Adults </t>
  </si>
  <si>
    <t>Adult Personnal Social Services Schemes</t>
  </si>
  <si>
    <t xml:space="preserve">Total Housing &amp; Community Care: Adults </t>
  </si>
  <si>
    <t xml:space="preserve">Housing and Community Care: Housing </t>
  </si>
  <si>
    <t>PSRSG and DFG council</t>
  </si>
  <si>
    <t>New Units</t>
  </si>
  <si>
    <t>Customer Services Schemes</t>
  </si>
  <si>
    <t>Total Housing &amp; Community Care: Housing</t>
  </si>
  <si>
    <t xml:space="preserve">Corporate </t>
  </si>
  <si>
    <t>ICT Schemes</t>
  </si>
  <si>
    <t>Property Schemes</t>
  </si>
  <si>
    <t>South Kilburn - Councils Contribution</t>
  </si>
  <si>
    <t>Total Corporate</t>
  </si>
  <si>
    <t>Total Service Expenditure</t>
  </si>
  <si>
    <t>RHB Allocation - SCE (R)</t>
  </si>
  <si>
    <t>ALMO Round 4</t>
  </si>
  <si>
    <t>ALMO</t>
  </si>
  <si>
    <t xml:space="preserve">South Kilburn Regeneration </t>
  </si>
  <si>
    <t>Total Expenditure</t>
  </si>
  <si>
    <t>Total</t>
  </si>
  <si>
    <t>All Years</t>
  </si>
  <si>
    <t>Key Outcomes</t>
  </si>
  <si>
    <t>Mainstream Schools</t>
  </si>
  <si>
    <t>Special Schools</t>
  </si>
  <si>
    <t>Childrens Centres</t>
  </si>
  <si>
    <t>Youth</t>
  </si>
  <si>
    <t>Achieving outcomes in childcare strategy</t>
  </si>
  <si>
    <t>Additional places; reduced backlog maintenance; better educational facilities</t>
  </si>
  <si>
    <t>Less out of borough placements; facilities fit for purpose; reduced backlog maintenance</t>
  </si>
  <si>
    <t>Improved facilities; reduced backlog maintenance</t>
  </si>
  <si>
    <t>Transport</t>
  </si>
  <si>
    <t xml:space="preserve">Parks &amp; Cemeteries </t>
  </si>
  <si>
    <t xml:space="preserve">Environmental Initiative </t>
  </si>
  <si>
    <t>Sports &amp; Leisure centres</t>
  </si>
  <si>
    <t>Libraries and Heritage</t>
  </si>
  <si>
    <t>Roads (inc bridges) &amp; Pavements</t>
  </si>
  <si>
    <t>Improved satisfaction with road &amp; pavement repairs; reduced state of disrepair &amp; insurance claims</t>
  </si>
  <si>
    <t>Improved satisfaction with parks, reduced backlog repairs; improved facilities</t>
  </si>
  <si>
    <t>Improved user satisfaction; higher usage; reduction in backlog repairs</t>
  </si>
  <si>
    <t xml:space="preserve">Capital Receipts in Year </t>
  </si>
  <si>
    <t>Management information grant</t>
  </si>
  <si>
    <t>Improved information on client status</t>
  </si>
  <si>
    <t>Reduced backlog of repairs</t>
  </si>
  <si>
    <t>Units brought back into use; homes bought up to decency standards; homes made accessible</t>
  </si>
  <si>
    <t>Number of nominations to social housing units</t>
  </si>
  <si>
    <t>Making one stop shops fit for purpose</t>
  </si>
  <si>
    <t>Strengthen the councils infrastructure</t>
  </si>
  <si>
    <t>Homes bought up to decency standards</t>
  </si>
  <si>
    <t>Stadium &amp; Estate access corridor; reduced congestion, pollution &amp; accidents; better public transport</t>
  </si>
  <si>
    <t>Improved satisfaction with cleanliness of streets; increased recycling; better refuse collection</t>
  </si>
  <si>
    <t>Reduce levels of backlog repairs</t>
  </si>
  <si>
    <t>Unsupported Borrowing (inc self funded)</t>
  </si>
  <si>
    <t xml:space="preserve">GENERAL FUND EXPENDITURE </t>
  </si>
  <si>
    <t>HRA RESOURCES</t>
  </si>
  <si>
    <t>HRA EXPENDITURE</t>
  </si>
  <si>
    <t>Reduction in the number of non decent homes and improved energy rating</t>
  </si>
  <si>
    <t>HRA CAPITAL  PROGRAMME  2006/07 TO 2009/10</t>
  </si>
  <si>
    <t>GENERAL FUND CAPITAL PROGRAMME 2006/07 TO 2009/10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</si>
</sst>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</numFmts>
  <fonts count="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left"/>
    </xf>
    <xf numFmtId="164" fontId="0" fillId="0" borderId="3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left"/>
    </xf>
    <xf numFmtId="164" fontId="4" fillId="0" borderId="4" xfId="0" applyNumberFormat="1" applyFont="1" applyFill="1" applyBorder="1" applyAlignment="1" quotePrefix="1">
      <alignment horizontal="right"/>
    </xf>
    <xf numFmtId="164" fontId="0" fillId="0" borderId="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164" fontId="0" fillId="0" borderId="5" xfId="0" applyNumberFormat="1" applyFont="1" applyFill="1" applyBorder="1" applyAlignment="1">
      <alignment/>
    </xf>
    <xf numFmtId="164" fontId="4" fillId="0" borderId="6" xfId="0" applyNumberFormat="1" applyFont="1" applyFill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3" xfId="0" applyNumberFormat="1" applyFont="1" applyFill="1" applyBorder="1" applyAlignment="1" quotePrefix="1">
      <alignment horizontal="center"/>
    </xf>
    <xf numFmtId="164" fontId="4" fillId="0" borderId="6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4" fillId="0" borderId="8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3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right"/>
    </xf>
    <xf numFmtId="164" fontId="4" fillId="0" borderId="9" xfId="0" applyNumberFormat="1" applyFont="1" applyFill="1" applyBorder="1" applyAlignment="1" quotePrefix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Fill="1" applyBorder="1" applyAlignment="1" quotePrefix="1">
      <alignment horizontal="center"/>
    </xf>
    <xf numFmtId="164" fontId="4" fillId="0" borderId="10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 horizontal="left"/>
    </xf>
    <xf numFmtId="164" fontId="0" fillId="0" borderId="5" xfId="0" applyNumberFormat="1" applyFont="1" applyFill="1" applyBorder="1" applyAlignment="1">
      <alignment horizontal="left"/>
    </xf>
    <xf numFmtId="164" fontId="4" fillId="0" borderId="11" xfId="0" applyNumberFormat="1" applyFont="1" applyBorder="1" applyAlignment="1">
      <alignment horizontal="right"/>
    </xf>
    <xf numFmtId="164" fontId="4" fillId="0" borderId="13" xfId="0" applyNumberFormat="1" applyFont="1" applyFill="1" applyBorder="1" applyAlignment="1" quotePrefix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 quotePrefix="1">
      <alignment horizontal="center"/>
    </xf>
    <xf numFmtId="164" fontId="4" fillId="0" borderId="2" xfId="0" applyNumberFormat="1" applyFont="1" applyFill="1" applyBorder="1" applyAlignment="1" quotePrefix="1">
      <alignment horizontal="right"/>
    </xf>
    <xf numFmtId="164" fontId="0" fillId="0" borderId="2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 quotePrefix="1">
      <alignment horizontal="center"/>
    </xf>
    <xf numFmtId="164" fontId="4" fillId="0" borderId="5" xfId="0" applyNumberFormat="1" applyFont="1" applyFill="1" applyBorder="1" applyAlignment="1" quotePrefix="1">
      <alignment horizontal="right"/>
    </xf>
    <xf numFmtId="164" fontId="4" fillId="0" borderId="5" xfId="0" applyNumberFormat="1" applyFont="1" applyBorder="1" applyAlignment="1">
      <alignment horizontal="right"/>
    </xf>
    <xf numFmtId="164" fontId="0" fillId="0" borderId="5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/>
    </xf>
    <xf numFmtId="164" fontId="0" fillId="0" borderId="9" xfId="0" applyNumberFormat="1" applyFont="1" applyFill="1" applyBorder="1" applyAlignment="1">
      <alignment/>
    </xf>
    <xf numFmtId="164" fontId="4" fillId="0" borderId="5" xfId="0" applyNumberFormat="1" applyFont="1" applyBorder="1" applyAlignment="1">
      <alignment/>
    </xf>
    <xf numFmtId="164" fontId="4" fillId="0" borderId="5" xfId="0" applyNumberFormat="1" applyFont="1" applyFill="1" applyBorder="1" applyAlignment="1">
      <alignment/>
    </xf>
    <xf numFmtId="164" fontId="4" fillId="0" borderId="1" xfId="0" applyNumberFormat="1" applyFont="1" applyFill="1" applyBorder="1" applyAlignment="1" quotePrefix="1">
      <alignment horizontal="center"/>
    </xf>
    <xf numFmtId="164" fontId="0" fillId="0" borderId="17" xfId="0" applyNumberFormat="1" applyFont="1" applyFill="1" applyBorder="1" applyAlignment="1">
      <alignment/>
    </xf>
    <xf numFmtId="164" fontId="4" fillId="0" borderId="5" xfId="0" applyNumberFormat="1" applyFont="1" applyFill="1" applyBorder="1" applyAlignment="1" quotePrefix="1">
      <alignment horizontal="center"/>
    </xf>
    <xf numFmtId="164" fontId="4" fillId="0" borderId="15" xfId="0" applyNumberFormat="1" applyFont="1" applyFill="1" applyBorder="1" applyAlignment="1" quotePrefix="1">
      <alignment horizontal="right"/>
    </xf>
    <xf numFmtId="164" fontId="4" fillId="0" borderId="18" xfId="0" applyNumberFormat="1" applyFont="1" applyFill="1" applyBorder="1" applyAlignment="1" quotePrefix="1">
      <alignment horizontal="right"/>
    </xf>
    <xf numFmtId="164" fontId="4" fillId="0" borderId="19" xfId="0" applyNumberFormat="1" applyFont="1" applyFill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center"/>
    </xf>
    <xf numFmtId="164" fontId="4" fillId="0" borderId="2" xfId="0" applyNumberFormat="1" applyFont="1" applyFill="1" applyBorder="1" applyAlignment="1" quotePrefix="1">
      <alignment horizontal="center"/>
    </xf>
    <xf numFmtId="164" fontId="4" fillId="0" borderId="6" xfId="0" applyNumberFormat="1" applyFont="1" applyFill="1" applyBorder="1" applyAlignment="1" quotePrefix="1">
      <alignment horizontal="right"/>
    </xf>
    <xf numFmtId="164" fontId="4" fillId="0" borderId="14" xfId="0" applyNumberFormat="1" applyFont="1" applyFill="1" applyBorder="1" applyAlignment="1" quotePrefix="1">
      <alignment horizontal="right"/>
    </xf>
    <xf numFmtId="164" fontId="4" fillId="0" borderId="20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eb\WINWORD\Peter\AWAYDAYS\NOVEMBER%202006%20AWAYDAYS\200607%20Monitoring%20November%20Appendix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 Implications"/>
      <sheetName val="Comp Forecast to November Posit"/>
      <sheetName val="0607 Forecast Programme"/>
      <sheetName val="Resources"/>
      <sheetName val="Children &amp; Families"/>
      <sheetName val="Environment &amp; Culture"/>
      <sheetName val="Housing &amp; CC Adults"/>
      <sheetName val="Housing &amp; CC Housing"/>
      <sheetName val="Finance and Corporate Resources"/>
    </sheetNames>
    <sheetDataSet>
      <sheetData sheetId="6">
        <row r="14">
          <cell r="K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3.57421875" style="0" customWidth="1"/>
    <col min="2" max="2" width="48.00390625" style="0" customWidth="1"/>
    <col min="3" max="3" width="12.8515625" style="0" customWidth="1"/>
    <col min="4" max="4" width="14.00390625" style="0" customWidth="1"/>
    <col min="5" max="5" width="13.421875" style="0" customWidth="1"/>
    <col min="6" max="6" width="13.00390625" style="0" customWidth="1"/>
    <col min="7" max="7" width="13.57421875" style="0" customWidth="1"/>
    <col min="8" max="8" width="3.00390625" style="0" customWidth="1"/>
    <col min="9" max="9" width="83.7109375" style="0" customWidth="1"/>
  </cols>
  <sheetData>
    <row r="1" spans="1:9" ht="18">
      <c r="A1" s="77"/>
      <c r="B1" s="78" t="s">
        <v>76</v>
      </c>
      <c r="C1" s="78"/>
      <c r="D1" s="78"/>
      <c r="E1" s="78"/>
      <c r="F1" s="78"/>
      <c r="G1" s="78"/>
      <c r="H1" s="78"/>
      <c r="I1" s="78"/>
    </row>
    <row r="2" spans="1:9" ht="15" thickBot="1">
      <c r="A2" s="1"/>
      <c r="B2" s="1"/>
      <c r="C2" s="2"/>
      <c r="D2" s="1"/>
      <c r="E2" s="1"/>
      <c r="F2" s="1"/>
      <c r="G2" s="1"/>
      <c r="H2" s="1"/>
      <c r="I2" s="1"/>
    </row>
    <row r="3" spans="1:9" ht="14.25">
      <c r="A3" s="1"/>
      <c r="B3" s="27"/>
      <c r="C3" s="63" t="s">
        <v>0</v>
      </c>
      <c r="D3" s="63" t="s">
        <v>1</v>
      </c>
      <c r="E3" s="63" t="s">
        <v>2</v>
      </c>
      <c r="F3" s="63" t="s">
        <v>3</v>
      </c>
      <c r="G3" s="53" t="s">
        <v>38</v>
      </c>
      <c r="H3" s="53"/>
      <c r="I3" s="30"/>
    </row>
    <row r="4" spans="1:9" ht="14.25">
      <c r="A4" s="1"/>
      <c r="B4" s="28" t="s">
        <v>5</v>
      </c>
      <c r="C4" s="48" t="s">
        <v>4</v>
      </c>
      <c r="D4" s="48" t="s">
        <v>4</v>
      </c>
      <c r="E4" s="48" t="s">
        <v>4</v>
      </c>
      <c r="F4" s="48" t="s">
        <v>4</v>
      </c>
      <c r="G4" s="54" t="s">
        <v>39</v>
      </c>
      <c r="H4" s="54"/>
      <c r="I4" s="5" t="s">
        <v>40</v>
      </c>
    </row>
    <row r="5" spans="1:9" ht="15" thickBot="1">
      <c r="A5" s="1"/>
      <c r="B5" s="29"/>
      <c r="C5" s="49" t="s">
        <v>6</v>
      </c>
      <c r="D5" s="49" t="s">
        <v>6</v>
      </c>
      <c r="E5" s="49" t="s">
        <v>6</v>
      </c>
      <c r="F5" s="49" t="s">
        <v>6</v>
      </c>
      <c r="G5" s="55" t="s">
        <v>6</v>
      </c>
      <c r="H5" s="65"/>
      <c r="I5" s="17"/>
    </row>
    <row r="6" spans="1:9" ht="14.25">
      <c r="A6" s="1"/>
      <c r="B6" s="28" t="s">
        <v>71</v>
      </c>
      <c r="C6" s="50"/>
      <c r="D6" s="50"/>
      <c r="E6" s="50"/>
      <c r="F6" s="50"/>
      <c r="G6" s="56"/>
      <c r="H6" s="66"/>
      <c r="I6" s="67"/>
    </row>
    <row r="7" spans="1:9" ht="14.25">
      <c r="A7" s="1"/>
      <c r="B7" s="61" t="s">
        <v>15</v>
      </c>
      <c r="C7" s="36"/>
      <c r="D7" s="36"/>
      <c r="E7" s="36"/>
      <c r="F7" s="36"/>
      <c r="G7" s="34"/>
      <c r="H7" s="34"/>
      <c r="I7" s="7"/>
    </row>
    <row r="8" spans="1:9" ht="14.25">
      <c r="A8" s="1"/>
      <c r="B8" s="13" t="s">
        <v>41</v>
      </c>
      <c r="C8" s="10">
        <f>24188-719-2161-548</f>
        <v>20760</v>
      </c>
      <c r="D8" s="10">
        <f>28117-1797-2020</f>
        <v>24300</v>
      </c>
      <c r="E8" s="10">
        <f>14463-5153</f>
        <v>9310</v>
      </c>
      <c r="F8" s="10">
        <v>13090</v>
      </c>
      <c r="G8" s="13">
        <f>SUM(C8:F8)</f>
        <v>67460</v>
      </c>
      <c r="H8" s="13"/>
      <c r="I8" s="11" t="s">
        <v>46</v>
      </c>
    </row>
    <row r="9" spans="1:9" ht="14.25">
      <c r="A9" s="1"/>
      <c r="B9" s="13" t="s">
        <v>42</v>
      </c>
      <c r="C9" s="10">
        <v>719</v>
      </c>
      <c r="D9" s="10">
        <v>1797</v>
      </c>
      <c r="E9" s="10">
        <v>5153</v>
      </c>
      <c r="F9" s="10">
        <v>0</v>
      </c>
      <c r="G9" s="13">
        <f>SUM(C9:F9)</f>
        <v>7669</v>
      </c>
      <c r="H9" s="13"/>
      <c r="I9" s="11" t="s">
        <v>47</v>
      </c>
    </row>
    <row r="10" spans="1:9" ht="14.25">
      <c r="A10" s="1"/>
      <c r="B10" s="13" t="s">
        <v>43</v>
      </c>
      <c r="C10" s="10">
        <v>2161</v>
      </c>
      <c r="D10" s="10">
        <v>2020</v>
      </c>
      <c r="E10" s="10">
        <v>0</v>
      </c>
      <c r="F10" s="10">
        <v>0</v>
      </c>
      <c r="G10" s="13">
        <f>SUM(C10:F10)</f>
        <v>4181</v>
      </c>
      <c r="H10" s="13"/>
      <c r="I10" s="11" t="s">
        <v>45</v>
      </c>
    </row>
    <row r="11" spans="1:9" ht="14.25">
      <c r="A11" s="1"/>
      <c r="B11" s="38" t="s">
        <v>44</v>
      </c>
      <c r="C11" s="10">
        <v>548</v>
      </c>
      <c r="D11" s="10">
        <v>0</v>
      </c>
      <c r="E11" s="10">
        <v>0</v>
      </c>
      <c r="F11" s="10">
        <v>0</v>
      </c>
      <c r="G11" s="13">
        <f>SUM(C11:F11)</f>
        <v>548</v>
      </c>
      <c r="H11" s="13"/>
      <c r="I11" s="11" t="s">
        <v>48</v>
      </c>
    </row>
    <row r="12" spans="1:9" ht="14.25">
      <c r="A12" s="1"/>
      <c r="B12" s="46" t="s">
        <v>16</v>
      </c>
      <c r="C12" s="14">
        <f>SUM(C8:C11)</f>
        <v>24188</v>
      </c>
      <c r="D12" s="14">
        <f>SUM(D8:D11)</f>
        <v>28117</v>
      </c>
      <c r="E12" s="14">
        <f>SUM(E8:E11)</f>
        <v>14463</v>
      </c>
      <c r="F12" s="14">
        <f>SUM(F8:F11)</f>
        <v>13090</v>
      </c>
      <c r="G12" s="42">
        <f>SUM(C12:F12)</f>
        <v>79858</v>
      </c>
      <c r="H12" s="68"/>
      <c r="I12" s="22"/>
    </row>
    <row r="13" spans="1:9" ht="14.25">
      <c r="A13" s="1"/>
      <c r="B13" s="62" t="s">
        <v>17</v>
      </c>
      <c r="C13" s="36"/>
      <c r="D13" s="36"/>
      <c r="E13" s="36"/>
      <c r="F13" s="36"/>
      <c r="G13" s="34"/>
      <c r="H13" s="69"/>
      <c r="I13" s="70"/>
    </row>
    <row r="14" spans="1:9" ht="14.25">
      <c r="A14" s="1"/>
      <c r="B14" s="13" t="s">
        <v>49</v>
      </c>
      <c r="C14" s="36">
        <f>19678-C15-C16-C17-C18-C19</f>
        <v>11676</v>
      </c>
      <c r="D14" s="36">
        <f>9156-D15-D16-D17-D18-D19</f>
        <v>4001</v>
      </c>
      <c r="E14" s="36">
        <f>9101-E15-E16-E17-E18-E19</f>
        <v>4001</v>
      </c>
      <c r="F14" s="36">
        <f>9201-F15-F16-F17-F18-F19</f>
        <v>4001</v>
      </c>
      <c r="G14" s="34">
        <f aca="true" t="shared" si="0" ref="G14:G19">SUM(C14:F14)</f>
        <v>23679</v>
      </c>
      <c r="H14" s="34"/>
      <c r="I14" s="7" t="s">
        <v>67</v>
      </c>
    </row>
    <row r="15" spans="1:9" ht="14.25">
      <c r="A15" s="1"/>
      <c r="B15" s="13" t="s">
        <v>54</v>
      </c>
      <c r="C15" s="10">
        <f>3150+1500</f>
        <v>4650</v>
      </c>
      <c r="D15" s="10">
        <f>2888+1500</f>
        <v>4388</v>
      </c>
      <c r="E15" s="10">
        <f>2900+1500</f>
        <v>4400</v>
      </c>
      <c r="F15" s="10">
        <f>3000+1500</f>
        <v>4500</v>
      </c>
      <c r="G15" s="34">
        <f t="shared" si="0"/>
        <v>17938</v>
      </c>
      <c r="H15" s="13"/>
      <c r="I15" s="11" t="s">
        <v>55</v>
      </c>
    </row>
    <row r="16" spans="1:9" ht="14.25">
      <c r="A16" s="1"/>
      <c r="B16" s="13" t="s">
        <v>50</v>
      </c>
      <c r="C16" s="10">
        <f>144+65</f>
        <v>209</v>
      </c>
      <c r="D16" s="10">
        <f>125+40</f>
        <v>165</v>
      </c>
      <c r="E16" s="10">
        <f>145+20</f>
        <v>165</v>
      </c>
      <c r="F16" s="10">
        <v>165</v>
      </c>
      <c r="G16" s="34">
        <f t="shared" si="0"/>
        <v>704</v>
      </c>
      <c r="H16" s="13"/>
      <c r="I16" s="11" t="s">
        <v>56</v>
      </c>
    </row>
    <row r="17" spans="1:9" ht="14.25">
      <c r="A17" s="1"/>
      <c r="B17" s="13" t="s">
        <v>51</v>
      </c>
      <c r="C17" s="10">
        <f>302+37+405+102+150+90+11+125+70+117</f>
        <v>1409</v>
      </c>
      <c r="D17" s="10">
        <v>317</v>
      </c>
      <c r="E17" s="10">
        <v>0</v>
      </c>
      <c r="F17" s="10">
        <v>0</v>
      </c>
      <c r="G17" s="34">
        <f t="shared" si="0"/>
        <v>1726</v>
      </c>
      <c r="H17" s="13"/>
      <c r="I17" s="11" t="s">
        <v>68</v>
      </c>
    </row>
    <row r="18" spans="1:9" ht="14.25">
      <c r="A18" s="1"/>
      <c r="B18" s="13" t="s">
        <v>52</v>
      </c>
      <c r="C18" s="10">
        <v>873</v>
      </c>
      <c r="D18" s="10">
        <v>285</v>
      </c>
      <c r="E18" s="10">
        <v>535</v>
      </c>
      <c r="F18" s="10">
        <v>535</v>
      </c>
      <c r="G18" s="34">
        <f t="shared" si="0"/>
        <v>2228</v>
      </c>
      <c r="H18" s="13"/>
      <c r="I18" s="11" t="s">
        <v>57</v>
      </c>
    </row>
    <row r="19" spans="1:9" ht="14.25">
      <c r="A19" s="1"/>
      <c r="B19" s="13" t="s">
        <v>53</v>
      </c>
      <c r="C19" s="10">
        <v>861</v>
      </c>
      <c r="D19" s="10">
        <v>0</v>
      </c>
      <c r="E19" s="10">
        <v>0</v>
      </c>
      <c r="F19" s="10">
        <v>0</v>
      </c>
      <c r="G19" s="34">
        <f t="shared" si="0"/>
        <v>861</v>
      </c>
      <c r="H19" s="13"/>
      <c r="I19" s="11" t="s">
        <v>57</v>
      </c>
    </row>
    <row r="20" spans="1:9" ht="14.25">
      <c r="A20" s="1"/>
      <c r="B20" s="46" t="s">
        <v>18</v>
      </c>
      <c r="C20" s="14">
        <f>SUM(C14:C19)</f>
        <v>19678</v>
      </c>
      <c r="D20" s="14">
        <f>SUM(D14:D19)</f>
        <v>9156</v>
      </c>
      <c r="E20" s="14">
        <f>SUM(E14:E19)</f>
        <v>9101</v>
      </c>
      <c r="F20" s="14">
        <f>SUM(F14:F19)</f>
        <v>9201</v>
      </c>
      <c r="G20" s="42">
        <f>SUM(G14:G19)</f>
        <v>47136</v>
      </c>
      <c r="H20" s="68"/>
      <c r="I20" s="22"/>
    </row>
    <row r="21" spans="1:9" ht="14.25">
      <c r="A21" s="1"/>
      <c r="B21" s="62" t="s">
        <v>19</v>
      </c>
      <c r="C21" s="36"/>
      <c r="D21" s="36"/>
      <c r="E21" s="36"/>
      <c r="F21" s="36"/>
      <c r="G21" s="34"/>
      <c r="H21" s="34"/>
      <c r="I21" s="7"/>
    </row>
    <row r="22" spans="1:9" ht="14.25">
      <c r="A22" s="1"/>
      <c r="B22" s="13" t="s">
        <v>20</v>
      </c>
      <c r="C22" s="10">
        <v>329</v>
      </c>
      <c r="D22" s="10">
        <v>0</v>
      </c>
      <c r="E22" s="10">
        <v>0</v>
      </c>
      <c r="F22" s="10">
        <v>0</v>
      </c>
      <c r="G22" s="13">
        <f>SUM(C22:F22)</f>
        <v>329</v>
      </c>
      <c r="H22" s="13"/>
      <c r="I22" s="11" t="s">
        <v>61</v>
      </c>
    </row>
    <row r="23" spans="1:9" ht="14.25">
      <c r="A23" s="1"/>
      <c r="B23" s="13" t="s">
        <v>59</v>
      </c>
      <c r="C23" s="64">
        <v>180</v>
      </c>
      <c r="D23" s="64">
        <v>175</v>
      </c>
      <c r="E23" s="64">
        <f>'[1]Housing &amp; CC Adults'!K14</f>
        <v>0</v>
      </c>
      <c r="F23" s="10">
        <v>0</v>
      </c>
      <c r="G23" s="13">
        <f>SUM(C23:F23)</f>
        <v>355</v>
      </c>
      <c r="H23" s="13"/>
      <c r="I23" s="11" t="s">
        <v>60</v>
      </c>
    </row>
    <row r="24" spans="1:9" ht="14.25">
      <c r="A24" s="1"/>
      <c r="B24" s="46" t="s">
        <v>21</v>
      </c>
      <c r="C24" s="18">
        <f>SUM(C22:C23)</f>
        <v>509</v>
      </c>
      <c r="D24" s="18">
        <f>SUM(D22:D23)</f>
        <v>175</v>
      </c>
      <c r="E24" s="18">
        <f>SUM(E22:E23)</f>
        <v>0</v>
      </c>
      <c r="F24" s="18">
        <f>SUM(F22:F23)</f>
        <v>0</v>
      </c>
      <c r="G24" s="45">
        <f>SUM(G22:G23)</f>
        <v>684</v>
      </c>
      <c r="H24" s="57"/>
      <c r="I24" s="33"/>
    </row>
    <row r="25" spans="1:9" ht="14.25">
      <c r="A25" s="1"/>
      <c r="B25" s="62" t="s">
        <v>22</v>
      </c>
      <c r="C25" s="36"/>
      <c r="D25" s="36"/>
      <c r="E25" s="36"/>
      <c r="F25" s="36"/>
      <c r="G25" s="34"/>
      <c r="H25" s="69"/>
      <c r="I25" s="70"/>
    </row>
    <row r="26" spans="1:9" ht="14.25">
      <c r="A26" s="1"/>
      <c r="B26" s="13" t="s">
        <v>23</v>
      </c>
      <c r="C26" s="36">
        <v>6340</v>
      </c>
      <c r="D26" s="36">
        <v>5300</v>
      </c>
      <c r="E26" s="36">
        <v>5300</v>
      </c>
      <c r="F26" s="36">
        <v>5300</v>
      </c>
      <c r="G26" s="34">
        <f>SUM(C26:F26)</f>
        <v>22240</v>
      </c>
      <c r="H26" s="34"/>
      <c r="I26" s="24" t="s">
        <v>62</v>
      </c>
    </row>
    <row r="27" spans="1:9" ht="14.25">
      <c r="A27" s="1"/>
      <c r="B27" s="13" t="s">
        <v>24</v>
      </c>
      <c r="C27" s="36">
        <v>2969</v>
      </c>
      <c r="D27" s="36">
        <v>2969</v>
      </c>
      <c r="E27" s="36">
        <v>2969</v>
      </c>
      <c r="F27" s="36">
        <v>2969</v>
      </c>
      <c r="G27" s="34">
        <f>SUM(C27:F27)</f>
        <v>11876</v>
      </c>
      <c r="H27" s="34"/>
      <c r="I27" s="24" t="s">
        <v>63</v>
      </c>
    </row>
    <row r="28" spans="1:9" ht="14.25">
      <c r="A28" s="1"/>
      <c r="B28" s="13" t="s">
        <v>25</v>
      </c>
      <c r="C28" s="36">
        <v>54</v>
      </c>
      <c r="D28" s="36">
        <v>0</v>
      </c>
      <c r="E28" s="36">
        <v>0</v>
      </c>
      <c r="F28" s="36">
        <v>0</v>
      </c>
      <c r="G28" s="34">
        <f>SUM(C28:F28)</f>
        <v>54</v>
      </c>
      <c r="H28" s="34"/>
      <c r="I28" s="24" t="s">
        <v>64</v>
      </c>
    </row>
    <row r="29" spans="1:9" ht="14.25">
      <c r="A29" s="1"/>
      <c r="B29" s="46" t="s">
        <v>26</v>
      </c>
      <c r="C29" s="14">
        <f>SUM(C26:C28)</f>
        <v>9363</v>
      </c>
      <c r="D29" s="14">
        <f>SUM(D26:D28)</f>
        <v>8269</v>
      </c>
      <c r="E29" s="14">
        <f>SUM(E26:E28)</f>
        <v>8269</v>
      </c>
      <c r="F29" s="14">
        <f>SUM(F26:F28)</f>
        <v>8269</v>
      </c>
      <c r="G29" s="42">
        <f>SUM(G26:G28)</f>
        <v>34170</v>
      </c>
      <c r="H29" s="68"/>
      <c r="I29" s="22"/>
    </row>
    <row r="30" spans="1:9" ht="14.25">
      <c r="A30" s="1"/>
      <c r="B30" s="62" t="s">
        <v>27</v>
      </c>
      <c r="C30" s="51"/>
      <c r="D30" s="51"/>
      <c r="E30" s="51"/>
      <c r="F30" s="51"/>
      <c r="G30" s="58"/>
      <c r="H30" s="58"/>
      <c r="I30" s="12"/>
    </row>
    <row r="31" spans="1:9" ht="14.25">
      <c r="A31" s="1"/>
      <c r="B31" s="13" t="s">
        <v>28</v>
      </c>
      <c r="C31" s="10">
        <v>723</v>
      </c>
      <c r="D31" s="10">
        <v>425</v>
      </c>
      <c r="E31" s="10">
        <v>0</v>
      </c>
      <c r="F31" s="10">
        <v>0</v>
      </c>
      <c r="G31" s="13">
        <f>SUM(C31:F31)</f>
        <v>1148</v>
      </c>
      <c r="H31" s="13"/>
      <c r="I31" s="11" t="s">
        <v>65</v>
      </c>
    </row>
    <row r="32" spans="1:9" ht="14.25">
      <c r="A32" s="1"/>
      <c r="B32" s="13" t="s">
        <v>29</v>
      </c>
      <c r="C32" s="10">
        <f>3739+150</f>
        <v>3889</v>
      </c>
      <c r="D32" s="10">
        <v>1930</v>
      </c>
      <c r="E32" s="10">
        <v>2260</v>
      </c>
      <c r="F32" s="10">
        <v>2060</v>
      </c>
      <c r="G32" s="13">
        <f>SUM(C32:F32)</f>
        <v>10139</v>
      </c>
      <c r="H32" s="13"/>
      <c r="I32" s="11" t="s">
        <v>69</v>
      </c>
    </row>
    <row r="33" spans="1:9" ht="15" thickBot="1">
      <c r="A33" s="1"/>
      <c r="B33" s="13" t="s">
        <v>30</v>
      </c>
      <c r="C33" s="10">
        <v>0</v>
      </c>
      <c r="D33" s="10">
        <v>1000</v>
      </c>
      <c r="E33" s="10">
        <v>1000</v>
      </c>
      <c r="F33" s="10">
        <v>1000</v>
      </c>
      <c r="G33" s="13">
        <f>SUM(C33:F33)</f>
        <v>3000</v>
      </c>
      <c r="H33" s="59"/>
      <c r="I33" s="60" t="s">
        <v>66</v>
      </c>
    </row>
    <row r="34" spans="1:9" ht="15" thickBot="1">
      <c r="A34" s="1"/>
      <c r="B34" s="46" t="s">
        <v>31</v>
      </c>
      <c r="C34" s="14">
        <f>SUM(C31:C33)</f>
        <v>4612</v>
      </c>
      <c r="D34" s="14">
        <f>SUM(D31:D33)</f>
        <v>3355</v>
      </c>
      <c r="E34" s="14">
        <f>SUM(E31:E33)</f>
        <v>3260</v>
      </c>
      <c r="F34" s="14">
        <f>SUM(F31:F33)</f>
        <v>3060</v>
      </c>
      <c r="G34" s="52">
        <f>SUM(G31:G33)</f>
        <v>14287</v>
      </c>
      <c r="H34" s="44"/>
      <c r="I34" s="44"/>
    </row>
    <row r="35" spans="1:9" ht="15" thickBot="1">
      <c r="A35" s="1"/>
      <c r="B35" s="43" t="s">
        <v>32</v>
      </c>
      <c r="C35" s="52">
        <f>C34+C29+C24+C20+C12</f>
        <v>58350</v>
      </c>
      <c r="D35" s="52">
        <f>D34+D29+D24+D20+D12</f>
        <v>49072</v>
      </c>
      <c r="E35" s="52">
        <f>E34+E29+E24+E20+E12</f>
        <v>35093</v>
      </c>
      <c r="F35" s="52">
        <f>F34+F29+F24+F20+F12</f>
        <v>33620</v>
      </c>
      <c r="G35" s="52">
        <f>G34+G29+G24+G20+G12</f>
        <v>176135</v>
      </c>
      <c r="H35" s="44"/>
      <c r="I35" s="44"/>
    </row>
    <row r="36" spans="1:9" ht="14.25">
      <c r="A36" s="1"/>
      <c r="B36" s="31"/>
      <c r="C36" s="35"/>
      <c r="D36" s="35"/>
      <c r="E36" s="35"/>
      <c r="F36" s="35"/>
      <c r="G36" s="32"/>
      <c r="H36" s="16"/>
      <c r="I36" s="1"/>
    </row>
    <row r="37" spans="1:9" ht="14.25">
      <c r="A37" s="1"/>
      <c r="B37" s="28" t="s">
        <v>7</v>
      </c>
      <c r="C37" s="25"/>
      <c r="D37" s="25"/>
      <c r="E37" s="25"/>
      <c r="F37" s="25"/>
      <c r="G37" s="33"/>
      <c r="H37" s="16"/>
      <c r="I37" s="1"/>
    </row>
    <row r="38" spans="1:9" ht="14.25">
      <c r="A38" s="1"/>
      <c r="B38" s="38" t="s">
        <v>8</v>
      </c>
      <c r="C38" s="36">
        <v>-3076</v>
      </c>
      <c r="D38" s="36">
        <v>-2555</v>
      </c>
      <c r="E38" s="36">
        <v>-2600</v>
      </c>
      <c r="F38" s="36">
        <v>-2640</v>
      </c>
      <c r="G38" s="7">
        <f aca="true" t="shared" si="1" ref="G38:G44">SUM(C38:F38)</f>
        <v>-10871</v>
      </c>
      <c r="H38" s="16"/>
      <c r="I38" s="1"/>
    </row>
    <row r="39" spans="1:9" ht="14.25">
      <c r="A39" s="1"/>
      <c r="B39" s="38" t="s">
        <v>9</v>
      </c>
      <c r="C39" s="36">
        <f>-20935-5335</f>
        <v>-26270</v>
      </c>
      <c r="D39" s="36">
        <f>-13635-3458</f>
        <v>-17093</v>
      </c>
      <c r="E39" s="36">
        <f>-7781-3460</f>
        <v>-11241</v>
      </c>
      <c r="F39" s="36">
        <f>-6501-3460</f>
        <v>-9961</v>
      </c>
      <c r="G39" s="7">
        <f t="shared" si="1"/>
        <v>-64565</v>
      </c>
      <c r="H39" s="16"/>
      <c r="I39" s="1"/>
    </row>
    <row r="40" spans="1:9" ht="14.25">
      <c r="A40" s="1"/>
      <c r="B40" s="39" t="s">
        <v>58</v>
      </c>
      <c r="C40" s="36">
        <f>-1750-4071-695</f>
        <v>-6516</v>
      </c>
      <c r="D40" s="36">
        <f>-1750-2000-200</f>
        <v>-3950</v>
      </c>
      <c r="E40" s="36">
        <f>-1750-2000-200</f>
        <v>-3950</v>
      </c>
      <c r="F40" s="36">
        <f>-1750-2000-200</f>
        <v>-3950</v>
      </c>
      <c r="G40" s="7">
        <f t="shared" si="1"/>
        <v>-18366</v>
      </c>
      <c r="H40" s="16"/>
      <c r="I40" s="1"/>
    </row>
    <row r="41" spans="1:9" ht="14.25">
      <c r="A41" s="1"/>
      <c r="B41" s="38" t="s">
        <v>10</v>
      </c>
      <c r="C41" s="36">
        <v>-2105</v>
      </c>
      <c r="D41" s="36">
        <v>0</v>
      </c>
      <c r="E41" s="36">
        <v>0</v>
      </c>
      <c r="F41" s="36">
        <v>0</v>
      </c>
      <c r="G41" s="7">
        <f t="shared" si="1"/>
        <v>-2105</v>
      </c>
      <c r="H41" s="16"/>
      <c r="I41" s="1"/>
    </row>
    <row r="42" spans="1:9" ht="14.25">
      <c r="A42" s="1"/>
      <c r="B42" s="38" t="s">
        <v>11</v>
      </c>
      <c r="C42" s="36">
        <v>-2788</v>
      </c>
      <c r="D42" s="36">
        <v>-2434</v>
      </c>
      <c r="E42" s="36">
        <v>-1635</v>
      </c>
      <c r="F42" s="36">
        <v>0</v>
      </c>
      <c r="G42" s="7">
        <f t="shared" si="1"/>
        <v>-6857</v>
      </c>
      <c r="H42" s="16"/>
      <c r="I42" s="1"/>
    </row>
    <row r="43" spans="1:9" ht="14.25">
      <c r="A43" s="1"/>
      <c r="B43" s="38" t="s">
        <v>12</v>
      </c>
      <c r="C43" s="36">
        <v>-7866</v>
      </c>
      <c r="D43" s="36">
        <v>-8125</v>
      </c>
      <c r="E43" s="36">
        <v>-8410</v>
      </c>
      <c r="F43" s="36">
        <v>-8700</v>
      </c>
      <c r="G43" s="7">
        <f t="shared" si="1"/>
        <v>-33101</v>
      </c>
      <c r="H43" s="16"/>
      <c r="I43" s="1"/>
    </row>
    <row r="44" spans="1:9" ht="15" thickBot="1">
      <c r="A44" s="1"/>
      <c r="B44" s="38" t="s">
        <v>70</v>
      </c>
      <c r="C44" s="36">
        <v>-9729</v>
      </c>
      <c r="D44" s="36">
        <v>-14915</v>
      </c>
      <c r="E44" s="36">
        <v>-7257</v>
      </c>
      <c r="F44" s="36">
        <v>-8369</v>
      </c>
      <c r="G44" s="37">
        <f t="shared" si="1"/>
        <v>-40270</v>
      </c>
      <c r="H44" s="16"/>
      <c r="I44" s="1"/>
    </row>
    <row r="45" spans="1:9" ht="15" thickBot="1">
      <c r="A45" s="1"/>
      <c r="B45" s="40" t="s">
        <v>14</v>
      </c>
      <c r="C45" s="41">
        <f>SUM(C38:C44)</f>
        <v>-58350</v>
      </c>
      <c r="D45" s="41">
        <f>SUM(D38:D44)</f>
        <v>-49072</v>
      </c>
      <c r="E45" s="41">
        <f>SUM(E38:E44)</f>
        <v>-35093</v>
      </c>
      <c r="F45" s="41">
        <f>SUM(F38:F44)</f>
        <v>-33620</v>
      </c>
      <c r="G45" s="41">
        <f>SUM(G38:G44)</f>
        <v>-176135</v>
      </c>
      <c r="H45" s="16"/>
      <c r="I45" s="1"/>
    </row>
    <row r="46" spans="1:9" ht="14.25">
      <c r="A46" s="1"/>
      <c r="B46" s="16"/>
      <c r="C46" s="16"/>
      <c r="D46" s="16"/>
      <c r="E46" s="16"/>
      <c r="F46" s="16"/>
      <c r="G46" s="16"/>
      <c r="H46" s="16"/>
      <c r="I46" s="1"/>
    </row>
    <row r="47" spans="1:9" ht="18">
      <c r="A47" s="78" t="s">
        <v>75</v>
      </c>
      <c r="B47" s="78"/>
      <c r="C47" s="78"/>
      <c r="D47" s="78"/>
      <c r="E47" s="78"/>
      <c r="F47" s="78"/>
      <c r="G47" s="78"/>
      <c r="H47" s="78"/>
      <c r="I47" s="78"/>
    </row>
    <row r="48" spans="1:9" ht="15" thickBot="1">
      <c r="A48" s="1"/>
      <c r="B48" s="1"/>
      <c r="C48" s="2"/>
      <c r="D48" s="1"/>
      <c r="E48" s="1"/>
      <c r="F48" s="1"/>
      <c r="G48" s="1"/>
      <c r="H48" s="1"/>
      <c r="I48" s="1"/>
    </row>
    <row r="49" spans="1:9" ht="14.25">
      <c r="A49" s="1"/>
      <c r="B49" s="3"/>
      <c r="C49" s="63" t="s">
        <v>0</v>
      </c>
      <c r="D49" s="63" t="s">
        <v>1</v>
      </c>
      <c r="E49" s="63" t="s">
        <v>2</v>
      </c>
      <c r="F49" s="63" t="s">
        <v>3</v>
      </c>
      <c r="G49" s="47" t="s">
        <v>38</v>
      </c>
      <c r="H49" s="53"/>
      <c r="I49" s="30"/>
    </row>
    <row r="50" spans="1:9" ht="14.25">
      <c r="A50" s="1"/>
      <c r="B50" s="4" t="s">
        <v>5</v>
      </c>
      <c r="C50" s="48" t="s">
        <v>4</v>
      </c>
      <c r="D50" s="48" t="s">
        <v>4</v>
      </c>
      <c r="E50" s="48" t="s">
        <v>4</v>
      </c>
      <c r="F50" s="48" t="s">
        <v>4</v>
      </c>
      <c r="G50" s="48" t="s">
        <v>39</v>
      </c>
      <c r="H50" s="54"/>
      <c r="I50" s="5" t="s">
        <v>40</v>
      </c>
    </row>
    <row r="51" spans="1:9" ht="15" thickBot="1">
      <c r="A51" s="1"/>
      <c r="B51" s="71"/>
      <c r="C51" s="49" t="s">
        <v>6</v>
      </c>
      <c r="D51" s="49" t="s">
        <v>6</v>
      </c>
      <c r="E51" s="49" t="s">
        <v>6</v>
      </c>
      <c r="F51" s="49" t="s">
        <v>6</v>
      </c>
      <c r="G51" s="49" t="s">
        <v>6</v>
      </c>
      <c r="H51" s="55"/>
      <c r="I51" s="26"/>
    </row>
    <row r="52" spans="1:9" ht="14.25">
      <c r="A52" s="1"/>
      <c r="B52" s="6" t="s">
        <v>72</v>
      </c>
      <c r="C52" s="72"/>
      <c r="D52" s="72"/>
      <c r="E52" s="72"/>
      <c r="F52" s="72"/>
      <c r="G52" s="72"/>
      <c r="H52" s="65"/>
      <c r="I52" s="17"/>
    </row>
    <row r="53" spans="1:9" ht="14.25">
      <c r="A53" s="1"/>
      <c r="B53" s="8" t="s">
        <v>33</v>
      </c>
      <c r="C53" s="36">
        <v>-6500</v>
      </c>
      <c r="D53" s="36">
        <v>-6500</v>
      </c>
      <c r="E53" s="36">
        <v>-6500</v>
      </c>
      <c r="F53" s="36">
        <v>-6500</v>
      </c>
      <c r="G53" s="36">
        <f>SUM(C53:F53)</f>
        <v>-26000</v>
      </c>
      <c r="H53" s="34"/>
      <c r="I53" s="7"/>
    </row>
    <row r="54" spans="1:9" ht="14.25">
      <c r="A54" s="1"/>
      <c r="B54" s="8" t="s">
        <v>34</v>
      </c>
      <c r="C54" s="36">
        <v>-3455</v>
      </c>
      <c r="D54" s="36">
        <v>0</v>
      </c>
      <c r="E54" s="36">
        <v>0</v>
      </c>
      <c r="F54" s="36">
        <v>0</v>
      </c>
      <c r="G54" s="36">
        <f>SUM(C54:F54)</f>
        <v>-3455</v>
      </c>
      <c r="H54" s="34"/>
      <c r="I54" s="7"/>
    </row>
    <row r="55" spans="1:9" ht="14.25">
      <c r="A55" s="1"/>
      <c r="B55" s="8" t="s">
        <v>13</v>
      </c>
      <c r="C55" s="36">
        <v>0</v>
      </c>
      <c r="D55" s="36">
        <v>-11900</v>
      </c>
      <c r="E55" s="36">
        <v>0</v>
      </c>
      <c r="F55" s="36">
        <v>0</v>
      </c>
      <c r="G55" s="36">
        <f>SUM(C55:F55)</f>
        <v>-11900</v>
      </c>
      <c r="H55" s="34"/>
      <c r="I55" s="7"/>
    </row>
    <row r="56" spans="1:9" ht="14.25">
      <c r="A56" s="1"/>
      <c r="B56" s="18" t="s">
        <v>14</v>
      </c>
      <c r="C56" s="73">
        <f>SUM(C53:C55)</f>
        <v>-9955</v>
      </c>
      <c r="D56" s="73">
        <f>SUM(D53:D55)</f>
        <v>-18400</v>
      </c>
      <c r="E56" s="73">
        <f>SUM(E53:E55)</f>
        <v>-6500</v>
      </c>
      <c r="F56" s="73">
        <f>SUM(F53:F55)</f>
        <v>-6500</v>
      </c>
      <c r="G56" s="73">
        <f>SUM(G53:G55)</f>
        <v>-41355</v>
      </c>
      <c r="H56" s="74"/>
      <c r="I56" s="9"/>
    </row>
    <row r="57" spans="1:9" ht="14.25">
      <c r="A57" s="1"/>
      <c r="B57" s="6" t="s">
        <v>73</v>
      </c>
      <c r="C57" s="36"/>
      <c r="D57" s="36"/>
      <c r="E57" s="36"/>
      <c r="F57" s="36"/>
      <c r="G57" s="36"/>
      <c r="H57" s="34"/>
      <c r="I57" s="7"/>
    </row>
    <row r="58" spans="1:9" ht="14.25">
      <c r="A58" s="1"/>
      <c r="B58" s="19" t="s">
        <v>35</v>
      </c>
      <c r="C58" s="36">
        <v>9955</v>
      </c>
      <c r="D58" s="36">
        <v>6500</v>
      </c>
      <c r="E58" s="36">
        <v>6500</v>
      </c>
      <c r="F58" s="36">
        <v>6500</v>
      </c>
      <c r="G58" s="36">
        <f>SUM(C58:F58)</f>
        <v>29455</v>
      </c>
      <c r="H58" s="34"/>
      <c r="I58" s="24" t="s">
        <v>74</v>
      </c>
    </row>
    <row r="59" spans="1:9" ht="14.25">
      <c r="A59" s="1"/>
      <c r="B59" s="19" t="s">
        <v>36</v>
      </c>
      <c r="C59" s="36">
        <v>0</v>
      </c>
      <c r="D59" s="36">
        <v>11900</v>
      </c>
      <c r="E59" s="36">
        <v>0</v>
      </c>
      <c r="F59" s="36">
        <v>0</v>
      </c>
      <c r="G59" s="36">
        <f>SUM(C59:F59)</f>
        <v>11900</v>
      </c>
      <c r="H59" s="34"/>
      <c r="I59" s="24" t="s">
        <v>74</v>
      </c>
    </row>
    <row r="60" spans="1:9" ht="15" thickBot="1">
      <c r="A60" s="1"/>
      <c r="B60" s="15" t="s">
        <v>37</v>
      </c>
      <c r="C60" s="52">
        <f>SUM(C58:C59)</f>
        <v>9955</v>
      </c>
      <c r="D60" s="52">
        <f>SUM(D58:D59)</f>
        <v>18400</v>
      </c>
      <c r="E60" s="52">
        <f>SUM(E58:E59)</f>
        <v>6500</v>
      </c>
      <c r="F60" s="52">
        <f>SUM(F58:F59)</f>
        <v>6500</v>
      </c>
      <c r="G60" s="52">
        <f>SUM(G58:G59)</f>
        <v>41355</v>
      </c>
      <c r="H60" s="75"/>
      <c r="I60" s="76"/>
    </row>
    <row r="61" spans="1:9" ht="15">
      <c r="A61" s="1"/>
      <c r="B61" s="20"/>
      <c r="C61" s="16"/>
      <c r="D61" s="16"/>
      <c r="E61" s="21"/>
      <c r="F61" s="21"/>
      <c r="G61" s="21"/>
      <c r="H61" s="21"/>
      <c r="I61" s="1"/>
    </row>
    <row r="62" spans="1:9" ht="14.25">
      <c r="A62" s="1"/>
      <c r="B62" s="1"/>
      <c r="C62" s="1"/>
      <c r="D62" s="1"/>
      <c r="E62" s="23"/>
      <c r="F62" s="23"/>
      <c r="G62" s="23"/>
      <c r="H62" s="23"/>
      <c r="I62" s="23"/>
    </row>
  </sheetData>
  <mergeCells count="2">
    <mergeCell ref="A47:I47"/>
    <mergeCell ref="B1:I1"/>
  </mergeCells>
  <printOptions horizontalCentered="1"/>
  <pageMargins left="0.5118110236220472" right="0.5118110236220472" top="0.2755905511811024" bottom="0.4724409448818898" header="0.2755905511811024" footer="0.5118110236220472"/>
  <pageSetup fitToHeight="1" fitToWidth="1" horizontalDpi="600" verticalDpi="600" orientation="landscape" paperSize="9" scale="63" r:id="rId1"/>
  <headerFooter alignWithMargins="0">
    <oddHeader>&amp;R&amp;"Arial,Bold"Appendix 7a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PEART</dc:creator>
  <cp:keywords/>
  <dc:description/>
  <cp:lastModifiedBy>Zebunnissa Ali</cp:lastModifiedBy>
  <cp:lastPrinted>2006-11-17T12:42:01Z</cp:lastPrinted>
  <dcterms:created xsi:type="dcterms:W3CDTF">2006-10-26T09:17:08Z</dcterms:created>
  <dcterms:modified xsi:type="dcterms:W3CDTF">2006-11-17T12:42:05Z</dcterms:modified>
  <cp:category/>
  <cp:version/>
  <cp:contentType/>
  <cp:contentStatus/>
</cp:coreProperties>
</file>